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Resp_Monica_25_10_19\escr\Respaldo monica 27042018\MONICA\MONICA GENERAL\CUENTA PUBLICA 2021\2DO TRIMESTRE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36" i="5" l="1"/>
  <c r="G25" i="5"/>
  <c r="G16" i="5"/>
  <c r="G18" i="4"/>
  <c r="G16" i="8"/>
  <c r="G69" i="6"/>
  <c r="G65" i="6"/>
  <c r="G57" i="6"/>
  <c r="G53" i="6"/>
  <c r="G43" i="6"/>
  <c r="G33" i="6"/>
  <c r="G23" i="6"/>
  <c r="G13" i="6"/>
  <c r="G5" i="6"/>
  <c r="E15" i="4"/>
  <c r="H15" i="4" s="1"/>
  <c r="E14" i="4"/>
  <c r="H14" i="4" s="1"/>
  <c r="G77" i="6" l="1"/>
  <c r="G54" i="4"/>
  <c r="F54" i="4"/>
  <c r="D54" i="4"/>
  <c r="H48" i="4"/>
  <c r="H40" i="4"/>
  <c r="E52" i="4"/>
  <c r="H52" i="4" s="1"/>
  <c r="E50" i="4"/>
  <c r="H50" i="4" s="1"/>
  <c r="E48" i="4"/>
  <c r="E46" i="4"/>
  <c r="H46" i="4" s="1"/>
  <c r="E44" i="4"/>
  <c r="H44" i="4" s="1"/>
  <c r="E42" i="4"/>
  <c r="H42" i="4" s="1"/>
  <c r="E40" i="4"/>
  <c r="C54" i="4"/>
  <c r="G32" i="4"/>
  <c r="F32" i="4"/>
  <c r="H30" i="4"/>
  <c r="E30" i="4"/>
  <c r="E29" i="4"/>
  <c r="H29" i="4" s="1"/>
  <c r="E28" i="4"/>
  <c r="H28" i="4" s="1"/>
  <c r="E27" i="4"/>
  <c r="H27" i="4" s="1"/>
  <c r="H32" i="4" s="1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F18" i="4"/>
  <c r="D18" i="4"/>
  <c r="C18" i="4"/>
  <c r="H54" i="4" l="1"/>
  <c r="E32" i="4"/>
  <c r="E54" i="4"/>
  <c r="H18" i="4"/>
  <c r="E18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6" i="5"/>
  <c r="G42" i="5" s="1"/>
  <c r="F36" i="5"/>
  <c r="F25" i="5"/>
  <c r="F16" i="5"/>
  <c r="F6" i="5"/>
  <c r="D36" i="5"/>
  <c r="D25" i="5"/>
  <c r="D16" i="5"/>
  <c r="D6" i="5"/>
  <c r="C36" i="5"/>
  <c r="C25" i="5"/>
  <c r="C16" i="5"/>
  <c r="C6" i="5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12" i="6" s="1"/>
  <c r="H62" i="6"/>
  <c r="H11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C57" i="6"/>
  <c r="C53" i="6"/>
  <c r="C43" i="6"/>
  <c r="C33" i="6"/>
  <c r="C23" i="6"/>
  <c r="C13" i="6"/>
  <c r="C5" i="6"/>
  <c r="E57" i="6" l="1"/>
  <c r="H57" i="6" s="1"/>
  <c r="H65" i="6"/>
  <c r="E69" i="6"/>
  <c r="H69" i="6" s="1"/>
  <c r="H25" i="5"/>
  <c r="C42" i="5"/>
  <c r="E16" i="8"/>
  <c r="E53" i="6"/>
  <c r="H53" i="6" s="1"/>
  <c r="E43" i="6"/>
  <c r="H43" i="6" s="1"/>
  <c r="E33" i="6"/>
  <c r="H33" i="6" s="1"/>
  <c r="E23" i="6"/>
  <c r="H23" i="6" s="1"/>
  <c r="F77" i="6"/>
  <c r="E13" i="6"/>
  <c r="H13" i="6" s="1"/>
  <c r="H16" i="5"/>
  <c r="H36" i="5"/>
  <c r="E36" i="5"/>
  <c r="H38" i="5"/>
  <c r="C77" i="6"/>
  <c r="H6" i="8"/>
  <c r="H16" i="8" s="1"/>
  <c r="E6" i="5"/>
  <c r="H13" i="5"/>
  <c r="H6" i="5" s="1"/>
  <c r="D77" i="6"/>
  <c r="E5" i="6"/>
  <c r="D42" i="5"/>
  <c r="F42" i="5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<sst xmlns="http://schemas.openxmlformats.org/spreadsheetml/2006/main" count="206" uniqueCount="147">
  <si>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</si>
  <si>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</si>
  <si>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</si>
  <si>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</si>
  <si>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</si>
  <si>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</si>
  <si>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</si>
  <si>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</si>
  <si>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</si>
  <si>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</si>
  <si>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</si>
  <si>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</si>
  <si>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</si>
  <si>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</si>
  <si>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</si>
  <si>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</si>
  <si>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</si>
  <si>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</si>
  <si>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</si>
  <si>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</si>
  <si>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</si>
  <si>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</si>
  <si>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</si>
  <si>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</si>
  <si>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</si>
  <si>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</si>
  <si>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</si>
  <si>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</si>
  <si>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</si>
  <si>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</si>
  <si>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</si>
  <si>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</si>
  <si>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</si>
  <si>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</si>
  <si>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</si>
  <si>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</si>
  <si>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</si>
  <si>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</si>
  <si>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</si>
  <si>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</si>
  <si>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</si>
  <si>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</si>
  <si>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</si>
  <si>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</si>
  <si>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</si>
  <si>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</si>
  <si>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</si>
  <si>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</si>
  <si>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</si>
  <si>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</si>
  <si>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</si>
  <si>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</si>
  <si>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</si>
  <si>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</si>
  <si>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</si>
  <si>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</si>
  <si>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</si>
  <si>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</si>
  <si>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</si>
  <si>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</si>
  <si>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</si>
  <si>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</si>
  <si>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</si>
  <si>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</si>
  <si>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</si>
  <si>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</si>
  <si>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</si>
  <si>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</si>
  <si>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</si>
  <si>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</si>
  <si>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</si>
  <si>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</si>
  <si>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</si>
  <si>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</si>
  <si>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</si>
  <si>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</si>
  <si>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</si>
  <si>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</si>
  <si>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</si>
  <si>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</si>
  <si>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</si>
  <si>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</si>
  <si>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</si>
  <si>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</si>
  <si>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</si>
  <si>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</si>
  <si>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</si>
  <si>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</si>
  <si>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</si>
  <si>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</si>
  <si>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</si>
  <si>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</si>
  <si>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</si>
  <si>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</si>
  <si>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</si>
  <si>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</si>
  <si>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</si>
  <si>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</si>
  <si>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</si>
  <si>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</si>
  <si>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</si>
  <si>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</si>
  <si>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</si>
  <si>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</si>
  <si>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</si>
  <si>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</si>
  <si>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</si>
  <si>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</si>
  <si>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</si>
  <si>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</si>
  <si>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</si>
  <si>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</si>
  <si>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</si>
  <si>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</si>
  <si>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</si>
  <si>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</si>
  <si>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</si>
  <si>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</si>
  <si>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</si>
  <si>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</si>
  <si>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</si>
  <si>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</si>
  <si>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</si>
  <si>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</si>
  <si>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</si>
  <si>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</si>
  <si>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</si>
  <si>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</si>
  <si>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DE AGUA POTABLE Y ALCANTARILLADO SAN MIGUEL DE ALLENDE, GTO. 
ESTADO ANALÍTICO DEL EJERCICIO DEL PRESUPUESTO DE EGRESOS
CLASIFICACIÓN POR OBJETO DEL GASTO (CAPÍTULO Y CONCEPTO)
DEL 1 ENERO AL 30 DE JUNIO DEL 2021</t>
  </si>
  <si>
    <t>SISTEMA DE AGUA POTABLE Y ALCANTARILLADO SAN MIGUEL DE ALLENDE, GTO. 
ESTADO ANALÍTICO DEL EJERCICIO DEL PRESUPUESTO DE EGRESOS
CLASIFICACION ECÓNOMICA (POR TIPO DE GASTO)
DEL 1 ENERO AL 30 DE JUNIO DEL 2021</t>
  </si>
  <si>
    <t>CONSEJO DIRECTIVO, CONTRALORIA INTERNA</t>
  </si>
  <si>
    <t>DIRECCION GENERAL, COMUNICACIÓN SOCIAL,</t>
  </si>
  <si>
    <t>PROYECTOS Y CONSTRUCCION</t>
  </si>
  <si>
    <t>OPERACIÓN</t>
  </si>
  <si>
    <t>APOYO RURAL</t>
  </si>
  <si>
    <t>ADMINISTRACION</t>
  </si>
  <si>
    <t>CALIDAD DEL AGUA</t>
  </si>
  <si>
    <t>COMERCIALIZACION</t>
  </si>
  <si>
    <t>DIRECCION DE PROYECTOS</t>
  </si>
  <si>
    <t>SISTEMA DE AGUA POTABLE Y ALCANTARILLADO SAN MIGUEL DE ALLENDE, GTO. 
ESTADO ANALÍTICO DEL EJERCICIO DEL PRESUPUESTO DE EGRESOS
CLASIFICACIÓN ADMINISTRATIVA
DEL 1 ENERO AL 30 DE JUNIO DEL 2021</t>
  </si>
  <si>
    <t>Gobierno (Federal/Estatal/Municipal) de SISTEMA DE AGUA POTABLE Y ALCANTARILLADO SAN MIGUEL DE ALLENDE, GTO. 
Estado Analítico del Ejercicio del Presupuesto de Egresos
Clasificación Administrativa
DEL 1 ENERO AL 30 DE JUNIO DEL 2021</t>
  </si>
  <si>
    <t>Sector Paraestatal del Gobierno (Federal/Estatal/Municipal) de SISTEMA DE AGUA POTABLE Y ALCANTARILLADO SAN MIGUEL DE ALLENDE, GTO. 
Estado Analítico del Ejercicio del Presupuesto de Egresos
Clasificación Administrativa
DEL 1 ENERO AL 30 DE JUNIO DEL 2021</t>
  </si>
  <si>
    <t>SISTEMA DE AGUA POTABLE Y ALCANTARILLADO SAN MIGUEL DE ALLENDE, GTO. 
ESTADO ANALÍTICO DEL EJERCICIO DEL PRESUPUESTO DE EGRESOS
CLASIFICACIÓN FUNCIONAL (FINALIDAD Y FUNCIÓN)
DEL 1 ENERO AL 30 DE JUNIO DEL 2021</t>
  </si>
  <si>
    <t>Bajo protesta de decir verdad declaramos que los Estados Financieros y sus notas, son razonablemente correctos y son responsabilidad del emisor.</t>
  </si>
  <si>
    <t>_________________________</t>
  </si>
  <si>
    <t>DIRECTORA ADMINISTRATIVA
LIC. MARIA EMILIA GEREZ RODRIGUEZ</t>
  </si>
  <si>
    <t>DIRECTOR GENERAL
ING. FRANCISCO JIMENEZ 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</si>
</sst>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</xf>
    <xf numFmtId="0" fontId="2" fillId="0" borderId="0" xfId="8" applyFont="1" applyAlignment="1">
      <alignment vertical="top" wrapText="1"/>
    </xf>
    <xf numFmtId="0" fontId="2" fillId="0" borderId="0" xfId="8" applyFont="1" applyAlignment="1">
      <alignment vertical="top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view="pageBreakPreview" zoomScale="60" zoomScaleNormal="100" workbookViewId="0">
      <selection activeCell="E83" sqref="E83"/>
    </sheetView>
  </sheetViews>
  <sheetFormatPr baseColWidth="10" defaultRowHeight="11.25" x14ac:dyDescent="0.2"/>
  <cols>
    <col min="1" max="1" width="5.83203125" style="1" customWidth="1"/>
    <col min="2" max="2" width="53.33203125" style="1" customWidth="1"/>
    <col min="3" max="3" width="18.33203125" style="1" customWidth="1"/>
    <col min="4" max="4" width="16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60913572.859999999</v>
      </c>
      <c r="D5" s="14">
        <f>SUM(D6:D12)</f>
        <v>0</v>
      </c>
      <c r="E5" s="14">
        <f>C5+D5</f>
        <v>60913572.859999999</v>
      </c>
      <c r="F5" s="14">
        <f>SUM(F6:F12)</f>
        <v>23598906.000000004</v>
      </c>
      <c r="G5" s="14">
        <f>SUM(G6:G12)</f>
        <v>23598906.000000004</v>
      </c>
      <c r="H5" s="14">
        <f>E5-F5</f>
        <v>37314666.859999999</v>
      </c>
    </row>
    <row r="6" spans="1:8" x14ac:dyDescent="0.2">
      <c r="A6" s="49">
        <v>1100</v>
      </c>
      <c r="B6" s="11" t="s">
        <v>70</v>
      </c>
      <c r="C6" s="15">
        <v>36080554.409999996</v>
      </c>
      <c r="D6" s="15">
        <v>0</v>
      </c>
      <c r="E6" s="15">
        <f t="shared" ref="E6:E69" si="0">C6+D6</f>
        <v>36080554.409999996</v>
      </c>
      <c r="F6" s="15">
        <v>15767754.130000001</v>
      </c>
      <c r="G6" s="15">
        <v>15767754.130000001</v>
      </c>
      <c r="H6" s="15">
        <f t="shared" ref="H6:H69" si="1">E6-F6</f>
        <v>20312800.279999994</v>
      </c>
    </row>
    <row r="7" spans="1:8" x14ac:dyDescent="0.2">
      <c r="A7" s="49">
        <v>1200</v>
      </c>
      <c r="B7" s="11" t="s">
        <v>71</v>
      </c>
      <c r="C7" s="15">
        <v>600000</v>
      </c>
      <c r="D7" s="15">
        <v>300000</v>
      </c>
      <c r="E7" s="15">
        <f t="shared" si="0"/>
        <v>900000</v>
      </c>
      <c r="F7" s="15">
        <v>852649.43</v>
      </c>
      <c r="G7" s="15">
        <v>852649.43</v>
      </c>
      <c r="H7" s="15">
        <f t="shared" si="1"/>
        <v>47350.569999999949</v>
      </c>
    </row>
    <row r="8" spans="1:8" x14ac:dyDescent="0.2">
      <c r="A8" s="49">
        <v>1300</v>
      </c>
      <c r="B8" s="11" t="s">
        <v>72</v>
      </c>
      <c r="C8" s="15">
        <v>5564287.54</v>
      </c>
      <c r="D8" s="15">
        <v>0</v>
      </c>
      <c r="E8" s="15">
        <f t="shared" si="0"/>
        <v>5564287.54</v>
      </c>
      <c r="F8" s="15">
        <v>400208.79</v>
      </c>
      <c r="G8" s="15">
        <v>400208.79</v>
      </c>
      <c r="H8" s="15">
        <f t="shared" si="1"/>
        <v>5164078.75</v>
      </c>
    </row>
    <row r="9" spans="1:8" x14ac:dyDescent="0.2">
      <c r="A9" s="49">
        <v>1400</v>
      </c>
      <c r="B9" s="11" t="s">
        <v>35</v>
      </c>
      <c r="C9" s="15">
        <v>9199999.9600000009</v>
      </c>
      <c r="D9" s="15">
        <v>0</v>
      </c>
      <c r="E9" s="15">
        <f t="shared" si="0"/>
        <v>9199999.9600000009</v>
      </c>
      <c r="F9" s="15">
        <v>2621320.17</v>
      </c>
      <c r="G9" s="15">
        <v>2621320.17</v>
      </c>
      <c r="H9" s="15">
        <f t="shared" si="1"/>
        <v>6578679.790000001</v>
      </c>
    </row>
    <row r="10" spans="1:8" x14ac:dyDescent="0.2">
      <c r="A10" s="49">
        <v>1500</v>
      </c>
      <c r="B10" s="11" t="s">
        <v>73</v>
      </c>
      <c r="C10" s="15">
        <v>9468730.9499999993</v>
      </c>
      <c r="D10" s="15">
        <v>-300000</v>
      </c>
      <c r="E10" s="15">
        <f t="shared" si="0"/>
        <v>9168730.9499999993</v>
      </c>
      <c r="F10" s="15">
        <v>3956973.48</v>
      </c>
      <c r="G10" s="15">
        <v>3956973.48</v>
      </c>
      <c r="H10" s="15">
        <f t="shared" si="1"/>
        <v>5211757.4699999988</v>
      </c>
    </row>
    <row r="11" spans="1:8" hidden="1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hidden="1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14714157.989999998</v>
      </c>
      <c r="D13" s="15">
        <f>SUM(D14:D22)</f>
        <v>0</v>
      </c>
      <c r="E13" s="15">
        <f t="shared" si="0"/>
        <v>14714157.989999998</v>
      </c>
      <c r="F13" s="15">
        <f>SUM(F14:F22)</f>
        <v>5858529.25</v>
      </c>
      <c r="G13" s="15">
        <f>SUM(G14:G22)</f>
        <v>5858529.25</v>
      </c>
      <c r="H13" s="15">
        <f t="shared" si="1"/>
        <v>8855628.7399999984</v>
      </c>
    </row>
    <row r="14" spans="1:8" x14ac:dyDescent="0.2">
      <c r="A14" s="49">
        <v>2100</v>
      </c>
      <c r="B14" s="11" t="s">
        <v>75</v>
      </c>
      <c r="C14" s="15">
        <v>1420415.64</v>
      </c>
      <c r="D14" s="15">
        <v>0</v>
      </c>
      <c r="E14" s="15">
        <f t="shared" si="0"/>
        <v>1420415.64</v>
      </c>
      <c r="F14" s="15">
        <v>410054.69</v>
      </c>
      <c r="G14" s="15">
        <v>410054.69</v>
      </c>
      <c r="H14" s="15">
        <f t="shared" si="1"/>
        <v>1010360.95</v>
      </c>
    </row>
    <row r="15" spans="1:8" x14ac:dyDescent="0.2">
      <c r="A15" s="49">
        <v>2200</v>
      </c>
      <c r="B15" s="11" t="s">
        <v>76</v>
      </c>
      <c r="C15" s="15">
        <v>157738.29999999999</v>
      </c>
      <c r="D15" s="15">
        <v>0</v>
      </c>
      <c r="E15" s="15">
        <f t="shared" si="0"/>
        <v>157738.29999999999</v>
      </c>
      <c r="F15" s="15">
        <v>47865.22</v>
      </c>
      <c r="G15" s="15">
        <v>47865.22</v>
      </c>
      <c r="H15" s="15">
        <f t="shared" si="1"/>
        <v>109873.07999999999</v>
      </c>
    </row>
    <row r="16" spans="1:8" hidden="1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4023585.32</v>
      </c>
      <c r="D17" s="15">
        <v>0</v>
      </c>
      <c r="E17" s="15">
        <f t="shared" si="0"/>
        <v>4023585.32</v>
      </c>
      <c r="F17" s="15">
        <v>1608942.93</v>
      </c>
      <c r="G17" s="15">
        <v>1608942.93</v>
      </c>
      <c r="H17" s="15">
        <f t="shared" si="1"/>
        <v>2414642.3899999997</v>
      </c>
    </row>
    <row r="18" spans="1:8" x14ac:dyDescent="0.2">
      <c r="A18" s="49">
        <v>2500</v>
      </c>
      <c r="B18" s="11" t="s">
        <v>79</v>
      </c>
      <c r="C18" s="15">
        <v>1213307.71</v>
      </c>
      <c r="D18" s="15">
        <v>0</v>
      </c>
      <c r="E18" s="15">
        <f t="shared" si="0"/>
        <v>1213307.71</v>
      </c>
      <c r="F18" s="15">
        <v>344687.95</v>
      </c>
      <c r="G18" s="15">
        <v>344687.95</v>
      </c>
      <c r="H18" s="15">
        <f t="shared" si="1"/>
        <v>868619.76</v>
      </c>
    </row>
    <row r="19" spans="1:8" x14ac:dyDescent="0.2">
      <c r="A19" s="49">
        <v>2600</v>
      </c>
      <c r="B19" s="11" t="s">
        <v>80</v>
      </c>
      <c r="C19" s="15">
        <v>1997910.24</v>
      </c>
      <c r="D19" s="15">
        <v>0</v>
      </c>
      <c r="E19" s="15">
        <f t="shared" si="0"/>
        <v>1997910.24</v>
      </c>
      <c r="F19" s="15">
        <v>903969.95</v>
      </c>
      <c r="G19" s="15">
        <v>903969.95</v>
      </c>
      <c r="H19" s="15">
        <f t="shared" si="1"/>
        <v>1093940.29</v>
      </c>
    </row>
    <row r="20" spans="1:8" x14ac:dyDescent="0.2">
      <c r="A20" s="49">
        <v>2700</v>
      </c>
      <c r="B20" s="11" t="s">
        <v>81</v>
      </c>
      <c r="C20" s="15">
        <v>1096209.07</v>
      </c>
      <c r="D20" s="15">
        <v>0</v>
      </c>
      <c r="E20" s="15">
        <f t="shared" si="0"/>
        <v>1096209.07</v>
      </c>
      <c r="F20" s="15">
        <v>66177.960000000006</v>
      </c>
      <c r="G20" s="15">
        <v>66177.960000000006</v>
      </c>
      <c r="H20" s="15">
        <f t="shared" si="1"/>
        <v>1030031.1100000001</v>
      </c>
    </row>
    <row r="21" spans="1:8" hidden="1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4804991.71</v>
      </c>
      <c r="D22" s="15">
        <v>0</v>
      </c>
      <c r="E22" s="15">
        <f t="shared" si="0"/>
        <v>4804991.71</v>
      </c>
      <c r="F22" s="15">
        <v>2476830.5499999998</v>
      </c>
      <c r="G22" s="15">
        <v>2476830.5499999998</v>
      </c>
      <c r="H22" s="15">
        <f t="shared" si="1"/>
        <v>2328161.16</v>
      </c>
    </row>
    <row r="23" spans="1:8" x14ac:dyDescent="0.2">
      <c r="A23" s="48" t="s">
        <v>63</v>
      </c>
      <c r="B23" s="7"/>
      <c r="C23" s="15">
        <f>SUM(C24:C32)</f>
        <v>54363557.399999991</v>
      </c>
      <c r="D23" s="15">
        <f>SUM(D24:D32)</f>
        <v>0</v>
      </c>
      <c r="E23" s="15">
        <f t="shared" si="0"/>
        <v>54363557.399999991</v>
      </c>
      <c r="F23" s="15">
        <f>SUM(F24:F32)</f>
        <v>21248784.32</v>
      </c>
      <c r="G23" s="15">
        <f>SUM(G24:G32)</f>
        <v>21248784.32</v>
      </c>
      <c r="H23" s="15">
        <f t="shared" si="1"/>
        <v>33114773.079999991</v>
      </c>
    </row>
    <row r="24" spans="1:8" x14ac:dyDescent="0.2">
      <c r="A24" s="49">
        <v>3100</v>
      </c>
      <c r="B24" s="11" t="s">
        <v>84</v>
      </c>
      <c r="C24" s="15">
        <v>30559331.079999998</v>
      </c>
      <c r="D24" s="15">
        <v>0</v>
      </c>
      <c r="E24" s="15">
        <f t="shared" si="0"/>
        <v>30559331.079999998</v>
      </c>
      <c r="F24" s="15">
        <v>12118900.109999999</v>
      </c>
      <c r="G24" s="15">
        <v>12118900.109999999</v>
      </c>
      <c r="H24" s="15">
        <f t="shared" si="1"/>
        <v>18440430.969999999</v>
      </c>
    </row>
    <row r="25" spans="1:8" x14ac:dyDescent="0.2">
      <c r="A25" s="49">
        <v>3200</v>
      </c>
      <c r="B25" s="11" t="s">
        <v>85</v>
      </c>
      <c r="C25" s="15">
        <v>512071.18</v>
      </c>
      <c r="D25" s="15">
        <v>0</v>
      </c>
      <c r="E25" s="15">
        <f t="shared" si="0"/>
        <v>512071.18</v>
      </c>
      <c r="F25" s="15">
        <v>169322.01</v>
      </c>
      <c r="G25" s="15">
        <v>169322.01</v>
      </c>
      <c r="H25" s="15">
        <f t="shared" si="1"/>
        <v>342749.17</v>
      </c>
    </row>
    <row r="26" spans="1:8" x14ac:dyDescent="0.2">
      <c r="A26" s="49">
        <v>3300</v>
      </c>
      <c r="B26" s="11" t="s">
        <v>86</v>
      </c>
      <c r="C26" s="15">
        <v>4330584.21</v>
      </c>
      <c r="D26" s="15">
        <v>0</v>
      </c>
      <c r="E26" s="15">
        <f t="shared" si="0"/>
        <v>4330584.21</v>
      </c>
      <c r="F26" s="15">
        <v>847668.85</v>
      </c>
      <c r="G26" s="15">
        <v>847668.85</v>
      </c>
      <c r="H26" s="15">
        <f t="shared" si="1"/>
        <v>3482915.36</v>
      </c>
    </row>
    <row r="27" spans="1:8" x14ac:dyDescent="0.2">
      <c r="A27" s="49">
        <v>3400</v>
      </c>
      <c r="B27" s="11" t="s">
        <v>87</v>
      </c>
      <c r="C27" s="15">
        <v>1860967.62</v>
      </c>
      <c r="D27" s="15">
        <v>0</v>
      </c>
      <c r="E27" s="15">
        <f t="shared" si="0"/>
        <v>1860967.62</v>
      </c>
      <c r="F27" s="15">
        <v>966853.55</v>
      </c>
      <c r="G27" s="15">
        <v>966853.55</v>
      </c>
      <c r="H27" s="15">
        <f t="shared" si="1"/>
        <v>894114.07000000007</v>
      </c>
    </row>
    <row r="28" spans="1:8" x14ac:dyDescent="0.2">
      <c r="A28" s="49">
        <v>3500</v>
      </c>
      <c r="B28" s="11" t="s">
        <v>88</v>
      </c>
      <c r="C28" s="15">
        <v>4408937.55</v>
      </c>
      <c r="D28" s="15">
        <v>0</v>
      </c>
      <c r="E28" s="15">
        <f t="shared" si="0"/>
        <v>4408937.55</v>
      </c>
      <c r="F28" s="15">
        <v>1788826.14</v>
      </c>
      <c r="G28" s="15">
        <v>1788826.14</v>
      </c>
      <c r="H28" s="15">
        <f t="shared" si="1"/>
        <v>2620111.41</v>
      </c>
    </row>
    <row r="29" spans="1:8" x14ac:dyDescent="0.2">
      <c r="A29" s="49">
        <v>3600</v>
      </c>
      <c r="B29" s="11" t="s">
        <v>89</v>
      </c>
      <c r="C29" s="15">
        <v>1107096.95</v>
      </c>
      <c r="D29" s="15">
        <v>0</v>
      </c>
      <c r="E29" s="15">
        <f t="shared" si="0"/>
        <v>1107096.95</v>
      </c>
      <c r="F29" s="15">
        <v>311402.78000000003</v>
      </c>
      <c r="G29" s="15">
        <v>311402.78000000003</v>
      </c>
      <c r="H29" s="15">
        <f t="shared" si="1"/>
        <v>795694.16999999993</v>
      </c>
    </row>
    <row r="30" spans="1:8" x14ac:dyDescent="0.2">
      <c r="A30" s="49">
        <v>3700</v>
      </c>
      <c r="B30" s="11" t="s">
        <v>90</v>
      </c>
      <c r="C30" s="15">
        <v>143981.99</v>
      </c>
      <c r="D30" s="15">
        <v>0</v>
      </c>
      <c r="E30" s="15">
        <f t="shared" si="0"/>
        <v>143981.99</v>
      </c>
      <c r="F30" s="15">
        <v>11096.49</v>
      </c>
      <c r="G30" s="15">
        <v>11096.49</v>
      </c>
      <c r="H30" s="15">
        <f t="shared" si="1"/>
        <v>132885.5</v>
      </c>
    </row>
    <row r="31" spans="1:8" x14ac:dyDescent="0.2">
      <c r="A31" s="49">
        <v>3800</v>
      </c>
      <c r="B31" s="11" t="s">
        <v>91</v>
      </c>
      <c r="C31" s="15">
        <v>434661.62</v>
      </c>
      <c r="D31" s="15">
        <v>0</v>
      </c>
      <c r="E31" s="15">
        <f t="shared" si="0"/>
        <v>434661.62</v>
      </c>
      <c r="F31" s="15">
        <v>23788</v>
      </c>
      <c r="G31" s="15">
        <v>23788</v>
      </c>
      <c r="H31" s="15">
        <f t="shared" si="1"/>
        <v>410873.62</v>
      </c>
    </row>
    <row r="32" spans="1:8" x14ac:dyDescent="0.2">
      <c r="A32" s="49">
        <v>3900</v>
      </c>
      <c r="B32" s="11" t="s">
        <v>19</v>
      </c>
      <c r="C32" s="15">
        <v>11005925.199999999</v>
      </c>
      <c r="D32" s="15">
        <v>0</v>
      </c>
      <c r="E32" s="15">
        <f t="shared" si="0"/>
        <v>11005925.199999999</v>
      </c>
      <c r="F32" s="15">
        <v>5010926.3899999997</v>
      </c>
      <c r="G32" s="15">
        <v>5010926.3899999997</v>
      </c>
      <c r="H32" s="15">
        <f t="shared" si="1"/>
        <v>5994998.8099999996</v>
      </c>
    </row>
    <row r="33" spans="1:8" x14ac:dyDescent="0.2">
      <c r="A33" s="48" t="s">
        <v>64</v>
      </c>
      <c r="B33" s="7"/>
      <c r="C33" s="15">
        <f>SUM(C34:C42)</f>
        <v>3000000</v>
      </c>
      <c r="D33" s="15">
        <f>SUM(D34:D42)</f>
        <v>0</v>
      </c>
      <c r="E33" s="15">
        <f t="shared" si="0"/>
        <v>3000000</v>
      </c>
      <c r="F33" s="15">
        <f>SUM(F34:F42)</f>
        <v>0</v>
      </c>
      <c r="G33" s="15">
        <f>SUM(G34:G42)</f>
        <v>0</v>
      </c>
      <c r="H33" s="15">
        <f t="shared" si="1"/>
        <v>3000000</v>
      </c>
    </row>
    <row r="34" spans="1:8" x14ac:dyDescent="0.2">
      <c r="A34" s="49">
        <v>4100</v>
      </c>
      <c r="B34" s="11" t="s">
        <v>92</v>
      </c>
      <c r="C34" s="15">
        <v>3000000</v>
      </c>
      <c r="D34" s="15">
        <v>0</v>
      </c>
      <c r="E34" s="15">
        <f t="shared" si="0"/>
        <v>3000000</v>
      </c>
      <c r="F34" s="15">
        <v>0</v>
      </c>
      <c r="G34" s="15">
        <v>0</v>
      </c>
      <c r="H34" s="15">
        <f t="shared" si="1"/>
        <v>3000000</v>
      </c>
    </row>
    <row r="35" spans="1:8" hidden="1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hidden="1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hidden="1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hidden="1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hidden="1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hidden="1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hidden="1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hidden="1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6158212.1100000003</v>
      </c>
      <c r="D43" s="15">
        <f>SUM(D44:D52)</f>
        <v>0</v>
      </c>
      <c r="E43" s="15">
        <f t="shared" si="0"/>
        <v>6158212.1100000003</v>
      </c>
      <c r="F43" s="15">
        <f>SUM(F44:F52)</f>
        <v>4031089.71</v>
      </c>
      <c r="G43" s="15">
        <f>SUM(G44:G52)</f>
        <v>4031089.71</v>
      </c>
      <c r="H43" s="15">
        <f t="shared" si="1"/>
        <v>2127122.4000000004</v>
      </c>
    </row>
    <row r="44" spans="1:8" x14ac:dyDescent="0.2">
      <c r="A44" s="49">
        <v>5100</v>
      </c>
      <c r="B44" s="11" t="s">
        <v>99</v>
      </c>
      <c r="C44" s="15">
        <v>539928.37</v>
      </c>
      <c r="D44" s="15">
        <v>0</v>
      </c>
      <c r="E44" s="15">
        <f t="shared" si="0"/>
        <v>539928.37</v>
      </c>
      <c r="F44" s="15">
        <v>77157.039999999994</v>
      </c>
      <c r="G44" s="15">
        <v>77157.039999999994</v>
      </c>
      <c r="H44" s="15">
        <f t="shared" si="1"/>
        <v>462771.33</v>
      </c>
    </row>
    <row r="45" spans="1:8" hidden="1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60304</v>
      </c>
      <c r="D46" s="15">
        <v>0</v>
      </c>
      <c r="E46" s="15">
        <f t="shared" si="0"/>
        <v>60304</v>
      </c>
      <c r="F46" s="15">
        <v>0</v>
      </c>
      <c r="G46" s="15">
        <v>0</v>
      </c>
      <c r="H46" s="15">
        <f t="shared" si="1"/>
        <v>60304</v>
      </c>
    </row>
    <row r="47" spans="1:8" x14ac:dyDescent="0.2">
      <c r="A47" s="49">
        <v>5400</v>
      </c>
      <c r="B47" s="11" t="s">
        <v>102</v>
      </c>
      <c r="C47" s="15">
        <v>3805000</v>
      </c>
      <c r="D47" s="15">
        <v>0</v>
      </c>
      <c r="E47" s="15">
        <f t="shared" si="0"/>
        <v>3805000</v>
      </c>
      <c r="F47" s="15">
        <v>3604689.67</v>
      </c>
      <c r="G47" s="15">
        <v>3604689.67</v>
      </c>
      <c r="H47" s="15">
        <f t="shared" si="1"/>
        <v>200310.33000000007</v>
      </c>
    </row>
    <row r="48" spans="1:8" hidden="1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1010908.84</v>
      </c>
      <c r="D49" s="15">
        <v>0</v>
      </c>
      <c r="E49" s="15">
        <f t="shared" si="0"/>
        <v>1010908.84</v>
      </c>
      <c r="F49" s="15">
        <v>349243</v>
      </c>
      <c r="G49" s="15">
        <v>349243</v>
      </c>
      <c r="H49" s="15">
        <f t="shared" si="1"/>
        <v>661665.84</v>
      </c>
    </row>
    <row r="50" spans="1:8" hidden="1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hidden="1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742070.9</v>
      </c>
      <c r="D52" s="15">
        <v>0</v>
      </c>
      <c r="E52" s="15">
        <f t="shared" si="0"/>
        <v>742070.9</v>
      </c>
      <c r="F52" s="15">
        <v>0</v>
      </c>
      <c r="G52" s="15">
        <v>0</v>
      </c>
      <c r="H52" s="15">
        <f t="shared" si="1"/>
        <v>742070.9</v>
      </c>
    </row>
    <row r="53" spans="1:8" x14ac:dyDescent="0.2">
      <c r="A53" s="48" t="s">
        <v>66</v>
      </c>
      <c r="B53" s="7"/>
      <c r="C53" s="15">
        <f>SUM(C54:C56)</f>
        <v>210110196.63999999</v>
      </c>
      <c r="D53" s="15">
        <f>SUM(D54:D56)</f>
        <v>0</v>
      </c>
      <c r="E53" s="15">
        <f t="shared" si="0"/>
        <v>210110196.63999999</v>
      </c>
      <c r="F53" s="15">
        <f>SUM(F54:F56)</f>
        <v>85697103.139999986</v>
      </c>
      <c r="G53" s="15">
        <f>SUM(G54:G56)</f>
        <v>85697103.139999986</v>
      </c>
      <c r="H53" s="15">
        <f t="shared" si="1"/>
        <v>124413093.5</v>
      </c>
    </row>
    <row r="54" spans="1:8" x14ac:dyDescent="0.2">
      <c r="A54" s="49">
        <v>6100</v>
      </c>
      <c r="B54" s="11" t="s">
        <v>108</v>
      </c>
      <c r="C54" s="15">
        <v>202994196.63999999</v>
      </c>
      <c r="D54" s="15">
        <v>0</v>
      </c>
      <c r="E54" s="15">
        <f t="shared" si="0"/>
        <v>202994196.63999999</v>
      </c>
      <c r="F54" s="15">
        <v>81848438.819999993</v>
      </c>
      <c r="G54" s="15">
        <v>81848438.819999993</v>
      </c>
      <c r="H54" s="15">
        <f t="shared" si="1"/>
        <v>121145757.81999999</v>
      </c>
    </row>
    <row r="55" spans="1:8" hidden="1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7116000</v>
      </c>
      <c r="D56" s="15">
        <v>0</v>
      </c>
      <c r="E56" s="15">
        <f t="shared" si="0"/>
        <v>7116000</v>
      </c>
      <c r="F56" s="15">
        <v>3848664.32</v>
      </c>
      <c r="G56" s="15">
        <v>3848664.32</v>
      </c>
      <c r="H56" s="15">
        <f t="shared" si="1"/>
        <v>3267335.68</v>
      </c>
    </row>
    <row r="57" spans="1:8" hidden="1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hidden="1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hidden="1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hidden="1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hidden="1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hidden="1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hidden="1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hidden="1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idden="1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hidden="1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hidden="1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hidden="1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hidden="1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hidden="1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hidden="1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hidden="1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hidden="1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hidden="1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hidden="1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hidden="1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349259697</v>
      </c>
      <c r="D77" s="17">
        <f t="shared" si="4"/>
        <v>0</v>
      </c>
      <c r="E77" s="17">
        <f t="shared" si="4"/>
        <v>349259697</v>
      </c>
      <c r="F77" s="17">
        <f t="shared" si="4"/>
        <v>140434412.41999999</v>
      </c>
      <c r="G77" s="17">
        <f t="shared" ref="G77" si="5">SUM(G5+G13+G23+G33+G43+G53+G57+G65+G69)</f>
        <v>140434412.41999999</v>
      </c>
      <c r="H77" s="17">
        <f t="shared" si="4"/>
        <v>208825284.57999998</v>
      </c>
    </row>
    <row r="80" spans="1:8" x14ac:dyDescent="0.2">
      <c r="B80" s="63" t="s">
        <v>143</v>
      </c>
      <c r="C80" s="64"/>
    </row>
    <row r="81" spans="2:3" x14ac:dyDescent="0.2">
      <c r="B81" s="65"/>
      <c r="C81" s="65"/>
    </row>
    <row r="82" spans="2:3" x14ac:dyDescent="0.2">
      <c r="B82" s="66" t="s">
        <v>144</v>
      </c>
      <c r="C82" s="66" t="s">
        <v>144</v>
      </c>
    </row>
    <row r="83" spans="2:3" ht="61.5" customHeight="1" x14ac:dyDescent="0.2">
      <c r="B83" s="67" t="s">
        <v>145</v>
      </c>
      <c r="C83" s="68" t="s">
        <v>146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2.7165354330708662" bottom="0.74803149606299213" header="0.31496062992125984" footer="0.31496062992125984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6" sqref="G6:G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129991288.25</v>
      </c>
      <c r="D6" s="50">
        <v>0</v>
      </c>
      <c r="E6" s="50">
        <f>C6+D6</f>
        <v>129991288.25</v>
      </c>
      <c r="F6" s="50">
        <v>50706219.57</v>
      </c>
      <c r="G6" s="50">
        <v>50706219.57</v>
      </c>
      <c r="H6" s="50">
        <f>E6-F6</f>
        <v>79285068.680000007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219268408.75</v>
      </c>
      <c r="D8" s="50">
        <v>0</v>
      </c>
      <c r="E8" s="50">
        <f>C8+D8</f>
        <v>219268408.75</v>
      </c>
      <c r="F8" s="50">
        <v>89728192.849999994</v>
      </c>
      <c r="G8" s="50">
        <v>89728192.849999994</v>
      </c>
      <c r="H8" s="50">
        <f>E8-F8</f>
        <v>129540215.90000001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349259697</v>
      </c>
      <c r="D16" s="17">
        <f>SUM(D6+D8+D10+D12+D14)</f>
        <v>0</v>
      </c>
      <c r="E16" s="17">
        <f>SUM(E6+E8+E10+E12+E14)</f>
        <v>349259697</v>
      </c>
      <c r="F16" s="17">
        <f t="shared" ref="F16:H16" si="0">SUM(F6+F8+F10+F12+F14)</f>
        <v>140434412.41999999</v>
      </c>
      <c r="G16" s="17">
        <f t="shared" ref="G16" si="1">SUM(G6+G8+G10+G12+G14)</f>
        <v>140434412.41999999</v>
      </c>
      <c r="H16" s="17">
        <f t="shared" si="0"/>
        <v>208825284.58000001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opLeftCell="A37" workbookViewId="0">
      <selection activeCell="G7" sqref="G7:G1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139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5713384.0899999999</v>
      </c>
      <c r="D7" s="15">
        <v>300000</v>
      </c>
      <c r="E7" s="15">
        <f>C7+D7</f>
        <v>6013384.0899999999</v>
      </c>
      <c r="F7" s="15">
        <v>2912116.19</v>
      </c>
      <c r="G7" s="15">
        <v>2912116.19</v>
      </c>
      <c r="H7" s="15">
        <f>E7-F7</f>
        <v>3101267.9</v>
      </c>
    </row>
    <row r="8" spans="1:8" x14ac:dyDescent="0.2">
      <c r="A8" s="4" t="s">
        <v>131</v>
      </c>
      <c r="B8" s="22"/>
      <c r="C8" s="15">
        <v>8829589.3499999996</v>
      </c>
      <c r="D8" s="15">
        <v>0</v>
      </c>
      <c r="E8" s="15">
        <f t="shared" ref="E8:E13" si="0">C8+D8</f>
        <v>8829589.3499999996</v>
      </c>
      <c r="F8" s="15">
        <v>3081686.32</v>
      </c>
      <c r="G8" s="15">
        <v>3081686.32</v>
      </c>
      <c r="H8" s="15">
        <f t="shared" ref="H8:H13" si="1">E8-F8</f>
        <v>5747903.0299999993</v>
      </c>
    </row>
    <row r="9" spans="1:8" x14ac:dyDescent="0.2">
      <c r="A9" s="4" t="s">
        <v>132</v>
      </c>
      <c r="B9" s="22"/>
      <c r="C9" s="15">
        <v>206356372.72</v>
      </c>
      <c r="D9" s="15">
        <v>0</v>
      </c>
      <c r="E9" s="15">
        <f t="shared" si="0"/>
        <v>206356372.72</v>
      </c>
      <c r="F9" s="15">
        <v>79995795.959999993</v>
      </c>
      <c r="G9" s="15">
        <v>79995795.959999993</v>
      </c>
      <c r="H9" s="15">
        <f t="shared" si="1"/>
        <v>126360576.76000001</v>
      </c>
    </row>
    <row r="10" spans="1:8" x14ac:dyDescent="0.2">
      <c r="A10" s="4" t="s">
        <v>133</v>
      </c>
      <c r="B10" s="22"/>
      <c r="C10" s="15">
        <v>40611432.539999999</v>
      </c>
      <c r="D10" s="15">
        <v>0</v>
      </c>
      <c r="E10" s="15">
        <f t="shared" si="0"/>
        <v>40611432.539999999</v>
      </c>
      <c r="F10" s="15">
        <v>17445499.969999999</v>
      </c>
      <c r="G10" s="15">
        <v>17445499.969999999</v>
      </c>
      <c r="H10" s="15">
        <f t="shared" si="1"/>
        <v>23165932.57</v>
      </c>
    </row>
    <row r="11" spans="1:8" x14ac:dyDescent="0.2">
      <c r="A11" s="4" t="s">
        <v>134</v>
      </c>
      <c r="B11" s="22"/>
      <c r="C11" s="15">
        <v>19878609.460000001</v>
      </c>
      <c r="D11" s="15">
        <v>0</v>
      </c>
      <c r="E11" s="15">
        <f t="shared" si="0"/>
        <v>19878609.460000001</v>
      </c>
      <c r="F11" s="15">
        <v>10570642.07</v>
      </c>
      <c r="G11" s="15">
        <v>10570642.07</v>
      </c>
      <c r="H11" s="15">
        <f t="shared" si="1"/>
        <v>9307967.3900000006</v>
      </c>
    </row>
    <row r="12" spans="1:8" x14ac:dyDescent="0.2">
      <c r="A12" s="4" t="s">
        <v>135</v>
      </c>
      <c r="B12" s="22"/>
      <c r="C12" s="15">
        <v>33036066.84</v>
      </c>
      <c r="D12" s="15">
        <v>-300000</v>
      </c>
      <c r="E12" s="15">
        <f t="shared" si="0"/>
        <v>32736066.84</v>
      </c>
      <c r="F12" s="15">
        <v>11763818.550000001</v>
      </c>
      <c r="G12" s="15">
        <v>11763818.550000001</v>
      </c>
      <c r="H12" s="15">
        <f t="shared" si="1"/>
        <v>20972248.289999999</v>
      </c>
    </row>
    <row r="13" spans="1:8" x14ac:dyDescent="0.2">
      <c r="A13" s="4" t="s">
        <v>136</v>
      </c>
      <c r="B13" s="22"/>
      <c r="C13" s="15">
        <v>18752339.84</v>
      </c>
      <c r="D13" s="15">
        <v>0</v>
      </c>
      <c r="E13" s="15">
        <f t="shared" si="0"/>
        <v>18752339.84</v>
      </c>
      <c r="F13" s="15">
        <v>7129029.2599999998</v>
      </c>
      <c r="G13" s="15">
        <v>7129029.2599999998</v>
      </c>
      <c r="H13" s="15">
        <f t="shared" si="1"/>
        <v>11623310.58</v>
      </c>
    </row>
    <row r="14" spans="1:8" x14ac:dyDescent="0.2">
      <c r="A14" s="4" t="s">
        <v>137</v>
      </c>
      <c r="B14" s="22"/>
      <c r="C14" s="15">
        <v>14398095.75</v>
      </c>
      <c r="D14" s="15">
        <v>0</v>
      </c>
      <c r="E14" s="15">
        <f t="shared" ref="E14" si="2">C14+D14</f>
        <v>14398095.75</v>
      </c>
      <c r="F14" s="15">
        <v>6901090.1799999997</v>
      </c>
      <c r="G14" s="15">
        <v>6901090.1799999997</v>
      </c>
      <c r="H14" s="15">
        <f t="shared" ref="H14" si="3">E14-F14</f>
        <v>7497005.5700000003</v>
      </c>
    </row>
    <row r="15" spans="1:8" x14ac:dyDescent="0.2">
      <c r="A15" s="4" t="s">
        <v>138</v>
      </c>
      <c r="B15" s="22"/>
      <c r="C15" s="15">
        <v>1683806.41</v>
      </c>
      <c r="D15" s="15">
        <v>0</v>
      </c>
      <c r="E15" s="15">
        <f t="shared" ref="E15" si="4">C15+D15</f>
        <v>1683806.41</v>
      </c>
      <c r="F15" s="15">
        <v>634733.92000000004</v>
      </c>
      <c r="G15" s="15">
        <v>634733.92000000004</v>
      </c>
      <c r="H15" s="15">
        <f t="shared" ref="H15" si="5">E15-F15</f>
        <v>1049072.4899999998</v>
      </c>
    </row>
    <row r="16" spans="1:8" x14ac:dyDescent="0.2">
      <c r="A16" s="4"/>
      <c r="B16" s="22"/>
      <c r="C16" s="15"/>
      <c r="D16" s="15"/>
      <c r="E16" s="15"/>
      <c r="F16" s="15"/>
      <c r="G16" s="15"/>
      <c r="H16" s="15"/>
    </row>
    <row r="17" spans="1:8" x14ac:dyDescent="0.2">
      <c r="A17" s="4"/>
      <c r="B17" s="25"/>
      <c r="C17" s="16"/>
      <c r="D17" s="16"/>
      <c r="E17" s="16"/>
      <c r="F17" s="16"/>
      <c r="G17" s="16"/>
      <c r="H17" s="16"/>
    </row>
    <row r="18" spans="1:8" x14ac:dyDescent="0.2">
      <c r="A18" s="26"/>
      <c r="B18" s="47" t="s">
        <v>53</v>
      </c>
      <c r="C18" s="23">
        <f t="shared" ref="C18:H18" si="6">SUM(C7:C17)</f>
        <v>349259696.99999994</v>
      </c>
      <c r="D18" s="23">
        <f t="shared" si="6"/>
        <v>0</v>
      </c>
      <c r="E18" s="23">
        <f t="shared" si="6"/>
        <v>349259696.99999994</v>
      </c>
      <c r="F18" s="23">
        <f t="shared" si="6"/>
        <v>140434412.41999999</v>
      </c>
      <c r="G18" s="23">
        <f t="shared" ref="G18" si="7">SUM(G7:G17)</f>
        <v>140434412.41999999</v>
      </c>
      <c r="H18" s="23">
        <f t="shared" si="6"/>
        <v>208825284.57999998</v>
      </c>
    </row>
    <row r="21" spans="1:8" ht="45" customHeight="1" x14ac:dyDescent="0.2">
      <c r="A21" s="52" t="s">
        <v>140</v>
      </c>
      <c r="B21" s="53"/>
      <c r="C21" s="53"/>
      <c r="D21" s="53"/>
      <c r="E21" s="53"/>
      <c r="F21" s="53"/>
      <c r="G21" s="53"/>
      <c r="H21" s="54"/>
    </row>
    <row r="23" spans="1:8" x14ac:dyDescent="0.2">
      <c r="A23" s="57" t="s">
        <v>54</v>
      </c>
      <c r="B23" s="58"/>
      <c r="C23" s="52" t="s">
        <v>60</v>
      </c>
      <c r="D23" s="53"/>
      <c r="E23" s="53"/>
      <c r="F23" s="53"/>
      <c r="G23" s="54"/>
      <c r="H23" s="55" t="s">
        <v>59</v>
      </c>
    </row>
    <row r="24" spans="1:8" ht="22.5" x14ac:dyDescent="0.2">
      <c r="A24" s="59"/>
      <c r="B24" s="60"/>
      <c r="C24" s="9" t="s">
        <v>55</v>
      </c>
      <c r="D24" s="9" t="s">
        <v>125</v>
      </c>
      <c r="E24" s="9" t="s">
        <v>56</v>
      </c>
      <c r="F24" s="9" t="s">
        <v>57</v>
      </c>
      <c r="G24" s="9" t="s">
        <v>58</v>
      </c>
      <c r="H24" s="56"/>
    </row>
    <row r="25" spans="1:8" x14ac:dyDescent="0.2">
      <c r="A25" s="61"/>
      <c r="B25" s="62"/>
      <c r="C25" s="10">
        <v>1</v>
      </c>
      <c r="D25" s="10">
        <v>2</v>
      </c>
      <c r="E25" s="10" t="s">
        <v>126</v>
      </c>
      <c r="F25" s="10">
        <v>4</v>
      </c>
      <c r="G25" s="10">
        <v>5</v>
      </c>
      <c r="H25" s="10" t="s">
        <v>127</v>
      </c>
    </row>
    <row r="26" spans="1:8" x14ac:dyDescent="0.2">
      <c r="A26" s="28"/>
      <c r="B26" s="29"/>
      <c r="C26" s="33"/>
      <c r="D26" s="33"/>
      <c r="E26" s="33"/>
      <c r="F26" s="33"/>
      <c r="G26" s="33"/>
      <c r="H26" s="33"/>
    </row>
    <row r="27" spans="1:8" x14ac:dyDescent="0.2">
      <c r="A27" s="4" t="s">
        <v>8</v>
      </c>
      <c r="B27" s="2"/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E27-F27</f>
        <v>0</v>
      </c>
    </row>
    <row r="28" spans="1:8" x14ac:dyDescent="0.2">
      <c r="A28" s="4" t="s">
        <v>9</v>
      </c>
      <c r="B28" s="2"/>
      <c r="C28" s="34">
        <v>0</v>
      </c>
      <c r="D28" s="34">
        <v>0</v>
      </c>
      <c r="E28" s="34">
        <f t="shared" ref="E28:E30" si="8">C28+D28</f>
        <v>0</v>
      </c>
      <c r="F28" s="34">
        <v>0</v>
      </c>
      <c r="G28" s="34">
        <v>0</v>
      </c>
      <c r="H28" s="34">
        <f t="shared" ref="H28:H30" si="9">E28-F28</f>
        <v>0</v>
      </c>
    </row>
    <row r="29" spans="1:8" x14ac:dyDescent="0.2">
      <c r="A29" s="4" t="s">
        <v>10</v>
      </c>
      <c r="B29" s="2"/>
      <c r="C29" s="34">
        <v>0</v>
      </c>
      <c r="D29" s="34">
        <v>0</v>
      </c>
      <c r="E29" s="34">
        <f t="shared" si="8"/>
        <v>0</v>
      </c>
      <c r="F29" s="34">
        <v>0</v>
      </c>
      <c r="G29" s="34">
        <v>0</v>
      </c>
      <c r="H29" s="34">
        <f t="shared" si="9"/>
        <v>0</v>
      </c>
    </row>
    <row r="30" spans="1:8" x14ac:dyDescent="0.2">
      <c r="A30" s="4" t="s">
        <v>11</v>
      </c>
      <c r="B30" s="2"/>
      <c r="C30" s="34">
        <v>0</v>
      </c>
      <c r="D30" s="34">
        <v>0</v>
      </c>
      <c r="E30" s="34">
        <f t="shared" si="8"/>
        <v>0</v>
      </c>
      <c r="F30" s="34">
        <v>0</v>
      </c>
      <c r="G30" s="34">
        <v>0</v>
      </c>
      <c r="H30" s="34">
        <f t="shared" si="9"/>
        <v>0</v>
      </c>
    </row>
    <row r="31" spans="1:8" x14ac:dyDescent="0.2">
      <c r="A31" s="4"/>
      <c r="B31" s="2"/>
      <c r="C31" s="35"/>
      <c r="D31" s="35"/>
      <c r="E31" s="35"/>
      <c r="F31" s="35"/>
      <c r="G31" s="35"/>
      <c r="H31" s="35"/>
    </row>
    <row r="32" spans="1:8" x14ac:dyDescent="0.2">
      <c r="A32" s="26"/>
      <c r="B32" s="47" t="s">
        <v>53</v>
      </c>
      <c r="C32" s="23">
        <f>SUM(C27:C31)</f>
        <v>0</v>
      </c>
      <c r="D32" s="23">
        <f>SUM(D27:D31)</f>
        <v>0</v>
      </c>
      <c r="E32" s="23">
        <f>SUM(E27:E30)</f>
        <v>0</v>
      </c>
      <c r="F32" s="23">
        <f>SUM(F27:F30)</f>
        <v>0</v>
      </c>
      <c r="G32" s="23">
        <f>SUM(G27:G30)</f>
        <v>0</v>
      </c>
      <c r="H32" s="23">
        <f>SUM(H27:H30)</f>
        <v>0</v>
      </c>
    </row>
    <row r="35" spans="1:8" ht="45" customHeight="1" x14ac:dyDescent="0.2">
      <c r="A35" s="52" t="s">
        <v>141</v>
      </c>
      <c r="B35" s="53"/>
      <c r="C35" s="53"/>
      <c r="D35" s="53"/>
      <c r="E35" s="53"/>
      <c r="F35" s="53"/>
      <c r="G35" s="53"/>
      <c r="H35" s="54"/>
    </row>
    <row r="36" spans="1:8" x14ac:dyDescent="0.2">
      <c r="A36" s="57" t="s">
        <v>54</v>
      </c>
      <c r="B36" s="58"/>
      <c r="C36" s="52" t="s">
        <v>60</v>
      </c>
      <c r="D36" s="53"/>
      <c r="E36" s="53"/>
      <c r="F36" s="53"/>
      <c r="G36" s="54"/>
      <c r="H36" s="55" t="s">
        <v>59</v>
      </c>
    </row>
    <row r="37" spans="1:8" ht="22.5" x14ac:dyDescent="0.2">
      <c r="A37" s="59"/>
      <c r="B37" s="60"/>
      <c r="C37" s="9" t="s">
        <v>55</v>
      </c>
      <c r="D37" s="9" t="s">
        <v>125</v>
      </c>
      <c r="E37" s="9" t="s">
        <v>56</v>
      </c>
      <c r="F37" s="9" t="s">
        <v>57</v>
      </c>
      <c r="G37" s="9" t="s">
        <v>58</v>
      </c>
      <c r="H37" s="56"/>
    </row>
    <row r="38" spans="1:8" x14ac:dyDescent="0.2">
      <c r="A38" s="61"/>
      <c r="B38" s="62"/>
      <c r="C38" s="10">
        <v>1</v>
      </c>
      <c r="D38" s="10">
        <v>2</v>
      </c>
      <c r="E38" s="10" t="s">
        <v>126</v>
      </c>
      <c r="F38" s="10">
        <v>4</v>
      </c>
      <c r="G38" s="10">
        <v>5</v>
      </c>
      <c r="H38" s="10" t="s">
        <v>127</v>
      </c>
    </row>
    <row r="39" spans="1:8" x14ac:dyDescent="0.2">
      <c r="A39" s="28"/>
      <c r="B39" s="29"/>
      <c r="C39" s="33"/>
      <c r="D39" s="33"/>
      <c r="E39" s="33"/>
      <c r="F39" s="33"/>
      <c r="G39" s="33"/>
      <c r="H39" s="33"/>
    </row>
    <row r="40" spans="1:8" ht="22.5" x14ac:dyDescent="0.2">
      <c r="A40" s="4"/>
      <c r="B40" s="31" t="s">
        <v>13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x14ac:dyDescent="0.2">
      <c r="A42" s="4"/>
      <c r="B42" s="31" t="s">
        <v>12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14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26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27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34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x14ac:dyDescent="0.2">
      <c r="A52" s="4"/>
      <c r="B52" s="31" t="s">
        <v>15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30"/>
      <c r="B53" s="32"/>
      <c r="C53" s="35"/>
      <c r="D53" s="35"/>
      <c r="E53" s="35"/>
      <c r="F53" s="35"/>
      <c r="G53" s="35"/>
      <c r="H53" s="35"/>
    </row>
    <row r="54" spans="1:8" x14ac:dyDescent="0.2">
      <c r="A54" s="26"/>
      <c r="B54" s="47" t="s">
        <v>53</v>
      </c>
      <c r="C54" s="23">
        <f t="shared" ref="C54:H54" si="10">SUM(C40:C52)</f>
        <v>0</v>
      </c>
      <c r="D54" s="23">
        <f t="shared" si="10"/>
        <v>0</v>
      </c>
      <c r="E54" s="23">
        <f t="shared" si="10"/>
        <v>0</v>
      </c>
      <c r="F54" s="23">
        <f t="shared" si="10"/>
        <v>0</v>
      </c>
      <c r="G54" s="23">
        <f t="shared" si="10"/>
        <v>0</v>
      </c>
      <c r="H54" s="23">
        <f t="shared" si="10"/>
        <v>0</v>
      </c>
    </row>
  </sheetData>
  <sheetProtection formatCells="0" formatColumns="0" formatRows="0" insertRows="0" deleteRows="0" autoFilter="0"/>
  <mergeCells count="12">
    <mergeCell ref="A35:H35"/>
    <mergeCell ref="A36:B38"/>
    <mergeCell ref="C36:G36"/>
    <mergeCell ref="H36:H37"/>
    <mergeCell ref="C23:G23"/>
    <mergeCell ref="H23:H24"/>
    <mergeCell ref="A1:H1"/>
    <mergeCell ref="A3:B5"/>
    <mergeCell ref="A21:H21"/>
    <mergeCell ref="A23:B2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A19" sqref="A19:XFD4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349259697</v>
      </c>
      <c r="D16" s="15">
        <f t="shared" si="3"/>
        <v>0</v>
      </c>
      <c r="E16" s="15">
        <f t="shared" si="3"/>
        <v>349259697</v>
      </c>
      <c r="F16" s="15">
        <f t="shared" si="3"/>
        <v>140434412.41999999</v>
      </c>
      <c r="G16" s="15">
        <f t="shared" ref="G16" si="4">SUM(G17:G23)</f>
        <v>140434412.41999999</v>
      </c>
      <c r="H16" s="15">
        <f t="shared" si="3"/>
        <v>208825284.58000001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5">E17-F17</f>
        <v>0</v>
      </c>
    </row>
    <row r="18" spans="1:8" x14ac:dyDescent="0.2">
      <c r="A18" s="38"/>
      <c r="B18" s="42" t="s">
        <v>28</v>
      </c>
      <c r="C18" s="15">
        <v>349259697</v>
      </c>
      <c r="D18" s="15">
        <v>0</v>
      </c>
      <c r="E18" s="15">
        <f t="shared" ref="E18:E23" si="6">C18+D18</f>
        <v>349259697</v>
      </c>
      <c r="F18" s="15">
        <v>140434412.41999999</v>
      </c>
      <c r="G18" s="15">
        <v>140434412.41999999</v>
      </c>
      <c r="H18" s="15">
        <f t="shared" si="5"/>
        <v>208825284.58000001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6"/>
        <v>0</v>
      </c>
      <c r="F19" s="15">
        <v>0</v>
      </c>
      <c r="G19" s="15">
        <v>0</v>
      </c>
      <c r="H19" s="15">
        <f t="shared" si="5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6"/>
        <v>0</v>
      </c>
      <c r="F20" s="15">
        <v>0</v>
      </c>
      <c r="G20" s="15">
        <v>0</v>
      </c>
      <c r="H20" s="15">
        <f t="shared" si="5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6"/>
        <v>0</v>
      </c>
      <c r="F21" s="15">
        <v>0</v>
      </c>
      <c r="G21" s="15">
        <v>0</v>
      </c>
      <c r="H21" s="15">
        <f t="shared" si="5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6"/>
        <v>0</v>
      </c>
      <c r="F22" s="15">
        <v>0</v>
      </c>
      <c r="G22" s="15">
        <v>0</v>
      </c>
      <c r="H22" s="15">
        <f t="shared" si="5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6"/>
        <v>0</v>
      </c>
      <c r="F23" s="15">
        <v>0</v>
      </c>
      <c r="G23" s="15">
        <v>0</v>
      </c>
      <c r="H23" s="15">
        <f t="shared" si="5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7">SUM(C26:C34)</f>
        <v>0</v>
      </c>
      <c r="D25" s="15">
        <f t="shared" si="7"/>
        <v>0</v>
      </c>
      <c r="E25" s="15">
        <f t="shared" si="7"/>
        <v>0</v>
      </c>
      <c r="F25" s="15">
        <f t="shared" si="7"/>
        <v>0</v>
      </c>
      <c r="G25" s="15">
        <f t="shared" ref="G25" si="8">SUM(G26:G34)</f>
        <v>0</v>
      </c>
      <c r="H25" s="15">
        <f t="shared" si="7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9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10">C27+D27</f>
        <v>0</v>
      </c>
      <c r="F27" s="15">
        <v>0</v>
      </c>
      <c r="G27" s="15">
        <v>0</v>
      </c>
      <c r="H27" s="15">
        <f t="shared" si="9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10"/>
        <v>0</v>
      </c>
      <c r="F28" s="15">
        <v>0</v>
      </c>
      <c r="G28" s="15">
        <v>0</v>
      </c>
      <c r="H28" s="15">
        <f t="shared" si="9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10"/>
        <v>0</v>
      </c>
      <c r="F29" s="15">
        <v>0</v>
      </c>
      <c r="G29" s="15">
        <v>0</v>
      </c>
      <c r="H29" s="15">
        <f t="shared" si="9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10"/>
        <v>0</v>
      </c>
      <c r="F30" s="15">
        <v>0</v>
      </c>
      <c r="G30" s="15">
        <v>0</v>
      </c>
      <c r="H30" s="15">
        <f t="shared" si="9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10"/>
        <v>0</v>
      </c>
      <c r="F31" s="15">
        <v>0</v>
      </c>
      <c r="G31" s="15">
        <v>0</v>
      </c>
      <c r="H31" s="15">
        <f t="shared" si="9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10"/>
        <v>0</v>
      </c>
      <c r="F32" s="15">
        <v>0</v>
      </c>
      <c r="G32" s="15">
        <v>0</v>
      </c>
      <c r="H32" s="15">
        <f t="shared" si="9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10"/>
        <v>0</v>
      </c>
      <c r="F33" s="15">
        <v>0</v>
      </c>
      <c r="G33" s="15">
        <v>0</v>
      </c>
      <c r="H33" s="15">
        <f t="shared" si="9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10"/>
        <v>0</v>
      </c>
      <c r="F34" s="15">
        <v>0</v>
      </c>
      <c r="G34" s="15">
        <v>0</v>
      </c>
      <c r="H34" s="15">
        <f t="shared" si="9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11">SUM(C37:C40)</f>
        <v>0</v>
      </c>
      <c r="D36" s="15">
        <f t="shared" si="11"/>
        <v>0</v>
      </c>
      <c r="E36" s="15">
        <f t="shared" si="11"/>
        <v>0</v>
      </c>
      <c r="F36" s="15">
        <f t="shared" si="11"/>
        <v>0</v>
      </c>
      <c r="G36" s="15">
        <f t="shared" ref="G36" si="12">SUM(G37:G40)</f>
        <v>0</v>
      </c>
      <c r="H36" s="15">
        <f t="shared" si="11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3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4">C38+D38</f>
        <v>0</v>
      </c>
      <c r="F38" s="15">
        <v>0</v>
      </c>
      <c r="G38" s="15">
        <v>0</v>
      </c>
      <c r="H38" s="15">
        <f t="shared" si="13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4"/>
        <v>0</v>
      </c>
      <c r="F39" s="15">
        <v>0</v>
      </c>
      <c r="G39" s="15">
        <v>0</v>
      </c>
      <c r="H39" s="15">
        <f t="shared" si="13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4"/>
        <v>0</v>
      </c>
      <c r="F40" s="15">
        <v>0</v>
      </c>
      <c r="G40" s="15">
        <v>0</v>
      </c>
      <c r="H40" s="15">
        <f t="shared" si="13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5">SUM(C36+C25+C16+C6)</f>
        <v>349259697</v>
      </c>
      <c r="D42" s="23">
        <f t="shared" si="15"/>
        <v>0</v>
      </c>
      <c r="E42" s="23">
        <f t="shared" si="15"/>
        <v>349259697</v>
      </c>
      <c r="F42" s="23">
        <f t="shared" si="15"/>
        <v>140434412.41999999</v>
      </c>
      <c r="G42" s="23">
        <f t="shared" ref="G42" si="16">SUM(G36+G25+G16+G6)</f>
        <v>140434412.41999999</v>
      </c>
      <c r="H42" s="23">
        <f t="shared" si="15"/>
        <v>208825284.58000001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2021-07-28T15:27:51Z</cp:lastPrinted>
  <dcterms:created xsi:type="dcterms:W3CDTF">2014-02-10T03:37:14Z</dcterms:created>
  <dcterms:modified xsi:type="dcterms:W3CDTF">2021-07-28T15:27:53Z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